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n/Library/CloudStorage/GoogleDrive-karro.sten@gmail.com/My Drive/B.24.035E Ruila paisu asendamine tehiskärestikuga ja likvideeritava Ruila paisjärve paisutussala korrastamine /01 Tellija/02 Aktid/"/>
    </mc:Choice>
  </mc:AlternateContent>
  <xr:revisionPtr revIDLastSave="0" documentId="13_ncr:1_{46FBA495-8B69-6340-9C06-5121992A3C81}" xr6:coauthVersionLast="47" xr6:coauthVersionMax="47" xr10:uidLastSave="{00000000-0000-0000-0000-000000000000}"/>
  <bookViews>
    <workbookView xWindow="2740" yWindow="500" windowWidth="36980" windowHeight="27840" xr2:uid="{00000000-000D-0000-FFFF-FFFF00000000}"/>
  </bookViews>
  <sheets>
    <sheet name="AKT_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9" l="1"/>
  <c r="L29" i="9"/>
  <c r="J29" i="9"/>
  <c r="H29" i="9"/>
  <c r="D29" i="9"/>
  <c r="I16" i="9" l="1"/>
  <c r="I17" i="9"/>
  <c r="H22" i="9" l="1"/>
  <c r="I22" i="9" l="1"/>
  <c r="J22" i="9"/>
  <c r="L22" i="9" l="1"/>
  <c r="K22" i="9"/>
  <c r="H23" i="9"/>
  <c r="J23" i="9" s="1"/>
  <c r="H24" i="9"/>
  <c r="J24" i="9" s="1"/>
  <c r="H25" i="9"/>
  <c r="J25" i="9" s="1"/>
  <c r="H26" i="9"/>
  <c r="J26" i="9" s="1"/>
  <c r="H27" i="9"/>
  <c r="J27" i="9" s="1"/>
  <c r="H18" i="9"/>
  <c r="J18" i="9" s="1"/>
  <c r="H19" i="9"/>
  <c r="J19" i="9" s="1"/>
  <c r="H20" i="9"/>
  <c r="J20" i="9" s="1"/>
  <c r="H21" i="9"/>
  <c r="J21" i="9" s="1"/>
  <c r="H17" i="9"/>
  <c r="H16" i="9"/>
  <c r="J16" i="9" s="1"/>
  <c r="I18" i="9"/>
  <c r="I19" i="9"/>
  <c r="I20" i="9"/>
  <c r="I21" i="9"/>
  <c r="I23" i="9"/>
  <c r="I24" i="9"/>
  <c r="I25" i="9"/>
  <c r="I26" i="9"/>
  <c r="I27" i="9"/>
  <c r="J17" i="9" l="1"/>
  <c r="H31" i="9"/>
  <c r="K24" i="9"/>
  <c r="L20" i="9"/>
  <c r="L23" i="9"/>
  <c r="K23" i="9"/>
  <c r="L19" i="9"/>
  <c r="K21" i="9"/>
  <c r="L18" i="9"/>
  <c r="K20" i="9"/>
  <c r="K19" i="9"/>
  <c r="K18" i="9"/>
  <c r="K17" i="9"/>
  <c r="L27" i="9"/>
  <c r="L16" i="9"/>
  <c r="L26" i="9"/>
  <c r="K27" i="9"/>
  <c r="K26" i="9"/>
  <c r="L17" i="9"/>
  <c r="L25" i="9"/>
  <c r="K25" i="9"/>
  <c r="L21" i="9"/>
  <c r="L24" i="9"/>
  <c r="D31" i="9"/>
  <c r="J31" i="9" l="1"/>
  <c r="H30" i="9"/>
  <c r="D30" i="9"/>
  <c r="L31" i="9" l="1"/>
  <c r="J30" i="9"/>
  <c r="L30" i="9" l="1"/>
</calcChain>
</file>

<file path=xl/sharedStrings.xml><?xml version="1.0" encoding="utf-8"?>
<sst xmlns="http://schemas.openxmlformats.org/spreadsheetml/2006/main" count="79" uniqueCount="67">
  <si>
    <t>E-post:</t>
  </si>
  <si>
    <t>Objekt:</t>
  </si>
  <si>
    <t>Tööde loetelu</t>
  </si>
  <si>
    <t>Lepinguline</t>
  </si>
  <si>
    <t>Eelnevalt akteeritud</t>
  </si>
  <si>
    <t>Käesolev akt</t>
  </si>
  <si>
    <t>Kokku koos käesoleva aktiga</t>
  </si>
  <si>
    <t>Jääk</t>
  </si>
  <si>
    <t>maksumus</t>
  </si>
  <si>
    <t>Tellija:</t>
  </si>
  <si>
    <t>Töövõtja:</t>
  </si>
  <si>
    <t>TELLIJA</t>
  </si>
  <si>
    <t xml:space="preserve">Periood: </t>
  </si>
  <si>
    <t>Reg. kood:</t>
  </si>
  <si>
    <t>Telefon:</t>
  </si>
  <si>
    <t>TÖÖVÕTJA</t>
  </si>
  <si>
    <t>Jrk. nr</t>
  </si>
  <si>
    <t>tööde üleandmise-vastuvõtmise kohta</t>
  </si>
  <si>
    <t>Sten Karro</t>
  </si>
  <si>
    <t xml:space="preserve"> </t>
  </si>
  <si>
    <t>Hanke nr:</t>
  </si>
  <si>
    <t>info@bauest.ee</t>
  </si>
  <si>
    <t>KOKKU:</t>
  </si>
  <si>
    <t>KÕIK KOKKU:</t>
  </si>
  <si>
    <t>(kuupäev allkirjas)</t>
  </si>
  <si>
    <t>1.0</t>
  </si>
  <si>
    <t>BauEst OÜ</t>
  </si>
  <si>
    <t>Tuleviku tee 10, Peetri alevik, Rae vald, Harjumaa</t>
  </si>
  <si>
    <t>11220064</t>
  </si>
  <si>
    <t>+372 6620365</t>
  </si>
  <si>
    <t>TEOSTATUD AKT NR.1</t>
  </si>
  <si>
    <t>(nimi / allkirjastatud digitaalselt)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</si>
  <si>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</si>
  <si>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</si>
  <si>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</si>
  <si>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</si>
  <si>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</si>
  <si>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</si>
  <si>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</si>
  <si>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</si>
  <si>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</si>
  <si>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TEOSTATUD TÖÖDE AKT LEPINGULE NR. NJ-VRA-1/2607</t>
  </si>
  <si>
    <t>11.0</t>
  </si>
  <si>
    <t>12.0</t>
  </si>
  <si>
    <t>%</t>
  </si>
  <si>
    <t>maht %-pides</t>
  </si>
  <si>
    <t>KM 22%:</t>
  </si>
  <si>
    <t>Riigimetsa Majandamise Keskus</t>
  </si>
  <si>
    <t>Mõisa/3, Sagadi küla, Haljala vald, 45403 Lääne-Viru maakond</t>
  </si>
  <si>
    <t>+372 676 7500</t>
  </si>
  <si>
    <t>rmk@rmk.ee</t>
  </si>
  <si>
    <t>Leping nr 3-6.11/2024/63</t>
  </si>
  <si>
    <t>Ruila paisu asendamine
tehiskärestikuga ja likvideeritava Ruila paisjärve paisutusala korrastamine</t>
  </si>
  <si>
    <t>august / 2024 .a.</t>
  </si>
  <si>
    <t>Ettevalmistustööd</t>
  </si>
  <si>
    <t>Olemasoleva tuletõrje veevõtukoha lammutamine koos uue tuletõrje veevõtukoha rajamisega</t>
  </si>
  <si>
    <t>Ajutise veetõkketammi rajamine juurdeveetavast pinnasest(ca 30 m3)  koos hilisema likvideerimisega</t>
  </si>
  <si>
    <t>Veetõrje</t>
  </si>
  <si>
    <t>Tehiskärestiku sängi kaevetööd(ca. 4000 m3) koos kaldavalli kujundamisega</t>
  </si>
  <si>
    <t>Tehiskärestiku sängi kindlustamine 300 m pikkusel lõigul  koos voolurahustuskivide(670 tk) paigaldusega</t>
  </si>
  <si>
    <t>Kalda kindlustamine (kasvupinnase kihiga ca 270 m2 ja erosioonitõkkemati paigaldamine koos muruseemne külviga ca, 810 m2)</t>
  </si>
  <si>
    <t>Heakorratööd (haljastuse taastamine)</t>
  </si>
  <si>
    <t>Ligipääsutee rekonstrueerimine 100 m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</si>
  <si>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</si>
  <si>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</si>
  <si>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t>Ajutise möödavoolu rajamine(paisjärve alale ca 70 m veelaskme kõrvale ca 25 m) koos kanali kindlustamisega geotekstiiliga(ca 170 m²) koos hilisema likvideerimisega</t>
  </si>
  <si>
    <t>Jan Ruukel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</si>
</sst>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0" fontId="1" fillId="0" borderId="0"/>
  </cellStyleXfs>
  <cellXfs count="80">
    <xf numFmtId="0" fontId="0" fillId="0" borderId="0" xfId="0"/>
    <xf numFmtId="0" fontId="7" fillId="0" borderId="0" xfId="1" applyFont="1"/>
    <xf numFmtId="0" fontId="8" fillId="0" borderId="0" xfId="0" applyFont="1"/>
    <xf numFmtId="43" fontId="8" fillId="0" borderId="0" xfId="4" applyFont="1" applyAlignment="1">
      <alignment horizontal="center"/>
    </xf>
    <xf numFmtId="43" fontId="9" fillId="0" borderId="0" xfId="4" applyFont="1" applyAlignment="1">
      <alignment horizontal="center" vertical="center"/>
    </xf>
    <xf numFmtId="43" fontId="8" fillId="0" borderId="0" xfId="4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/>
    </xf>
    <xf numFmtId="49" fontId="10" fillId="0" borderId="0" xfId="1" applyNumberFormat="1" applyFont="1"/>
    <xf numFmtId="0" fontId="11" fillId="0" borderId="0" xfId="2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43" fontId="8" fillId="0" borderId="0" xfId="4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43" fontId="10" fillId="0" borderId="0" xfId="4" applyFont="1" applyFill="1" applyBorder="1" applyAlignment="1">
      <alignment horizontal="center" vertical="center" wrapText="1"/>
    </xf>
    <xf numFmtId="0" fontId="12" fillId="0" borderId="0" xfId="0" applyFont="1"/>
    <xf numFmtId="43" fontId="12" fillId="0" borderId="0" xfId="4" applyFont="1" applyBorder="1" applyAlignment="1">
      <alignment horizontal="center" vertical="center"/>
    </xf>
    <xf numFmtId="0" fontId="2" fillId="0" borderId="0" xfId="2"/>
    <xf numFmtId="43" fontId="15" fillId="0" borderId="1" xfId="4" applyFont="1" applyBorder="1" applyAlignment="1">
      <alignment horizontal="center" vertical="center"/>
    </xf>
    <xf numFmtId="43" fontId="13" fillId="2" borderId="6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3" fontId="15" fillId="0" borderId="1" xfId="4" applyFont="1" applyBorder="1" applyAlignment="1">
      <alignment horizontal="center"/>
    </xf>
    <xf numFmtId="43" fontId="13" fillId="2" borderId="8" xfId="4" applyFont="1" applyFill="1" applyBorder="1" applyAlignment="1">
      <alignment horizontal="center" vertical="center"/>
    </xf>
    <xf numFmtId="43" fontId="13" fillId="2" borderId="9" xfId="4" applyFont="1" applyFill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3" xfId="4" applyFont="1" applyFill="1" applyBorder="1" applyAlignment="1">
      <alignment horizontal="center" vertical="center"/>
    </xf>
    <xf numFmtId="43" fontId="15" fillId="0" borderId="1" xfId="4" applyFont="1" applyFill="1" applyBorder="1" applyAlignment="1">
      <alignment horizontal="center" vertical="center"/>
    </xf>
    <xf numFmtId="43" fontId="13" fillId="2" borderId="1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0" xfId="4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43" fontId="13" fillId="2" borderId="7" xfId="4" applyFont="1" applyFill="1" applyBorder="1" applyAlignment="1">
      <alignment vertical="center"/>
    </xf>
    <xf numFmtId="43" fontId="15" fillId="0" borderId="1" xfId="4" applyFont="1" applyBorder="1" applyAlignment="1">
      <alignment vertical="center"/>
    </xf>
    <xf numFmtId="43" fontId="15" fillId="0" borderId="1" xfId="4" applyFont="1" applyBorder="1"/>
    <xf numFmtId="43" fontId="13" fillId="2" borderId="9" xfId="4" applyFont="1" applyFill="1" applyBorder="1" applyAlignment="1">
      <alignment vertical="center"/>
    </xf>
    <xf numFmtId="43" fontId="15" fillId="0" borderId="3" xfId="4" applyFont="1" applyBorder="1" applyAlignment="1">
      <alignment vertical="center"/>
    </xf>
    <xf numFmtId="43" fontId="13" fillId="2" borderId="11" xfId="4" applyFont="1" applyFill="1" applyBorder="1" applyAlignment="1">
      <alignment vertical="center"/>
    </xf>
    <xf numFmtId="0" fontId="15" fillId="0" borderId="0" xfId="0" applyFont="1"/>
    <xf numFmtId="43" fontId="15" fillId="0" borderId="0" xfId="4" applyFont="1" applyAlignment="1">
      <alignment horizontal="center"/>
    </xf>
    <xf numFmtId="43" fontId="13" fillId="0" borderId="0" xfId="4" applyFont="1" applyAlignment="1">
      <alignment horizontal="center" vertical="center"/>
    </xf>
    <xf numFmtId="43" fontId="15" fillId="0" borderId="0" xfId="4" applyFont="1" applyAlignment="1">
      <alignment vertical="center"/>
    </xf>
    <xf numFmtId="43" fontId="13" fillId="0" borderId="0" xfId="4" applyFont="1" applyAlignment="1">
      <alignment horizontal="right" vertical="center"/>
    </xf>
    <xf numFmtId="43" fontId="13" fillId="0" borderId="0" xfId="4" applyFont="1" applyBorder="1" applyAlignment="1">
      <alignment vertical="center"/>
    </xf>
    <xf numFmtId="43" fontId="15" fillId="0" borderId="0" xfId="4" applyFont="1" applyBorder="1" applyAlignment="1">
      <alignment vertical="center"/>
    </xf>
    <xf numFmtId="0" fontId="17" fillId="0" borderId="0" xfId="0" applyFont="1"/>
    <xf numFmtId="43" fontId="17" fillId="0" borderId="0" xfId="4" applyFont="1" applyAlignment="1">
      <alignment horizontal="center"/>
    </xf>
    <xf numFmtId="43" fontId="17" fillId="0" borderId="0" xfId="4" applyFont="1" applyBorder="1" applyAlignment="1">
      <alignment horizontal="center"/>
    </xf>
    <xf numFmtId="43" fontId="17" fillId="0" borderId="0" xfId="4" applyFont="1" applyBorder="1" applyAlignment="1">
      <alignment horizontal="center" vertical="center"/>
    </xf>
    <xf numFmtId="43" fontId="13" fillId="2" borderId="11" xfId="4" applyFont="1" applyFill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2" fontId="15" fillId="0" borderId="1" xfId="4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164" fontId="1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12" xfId="4" applyFont="1" applyBorder="1" applyAlignment="1">
      <alignment horizontal="center" vertical="center" wrapText="1"/>
    </xf>
    <xf numFmtId="43" fontId="15" fillId="0" borderId="3" xfId="4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5" fillId="0" borderId="13" xfId="4" applyFont="1" applyBorder="1" applyAlignment="1">
      <alignment horizontal="center" vertical="center"/>
    </xf>
    <xf numFmtId="43" fontId="13" fillId="2" borderId="14" xfId="4" applyFont="1" applyFill="1" applyBorder="1" applyAlignment="1">
      <alignment horizontal="center" vertical="center"/>
    </xf>
    <xf numFmtId="43" fontId="13" fillId="2" borderId="15" xfId="4" applyFont="1" applyFill="1" applyBorder="1" applyAlignment="1">
      <alignment horizontal="center" vertical="center"/>
    </xf>
    <xf numFmtId="43" fontId="13" fillId="0" borderId="5" xfId="4" applyFont="1" applyBorder="1" applyAlignment="1">
      <alignment horizontal="center" vertical="center"/>
    </xf>
    <xf numFmtId="43" fontId="17" fillId="0" borderId="4" xfId="4" applyFont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164" fontId="15" fillId="0" borderId="1" xfId="4" applyNumberFormat="1" applyFont="1" applyBorder="1" applyAlignment="1"/>
  </cellXfs>
  <cellStyles count="7">
    <cellStyle name="Comma" xfId="4" builtinId="3"/>
    <cellStyle name="Excel Built-in Normal" xfId="3" xr:uid="{00000000-0005-0000-0000-000000000000}"/>
    <cellStyle name="Hyperlink" xfId="2" builtinId="8"/>
    <cellStyle name="Normaallaad 3" xfId="5" xr:uid="{D3307B54-7646-4788-ADD1-B74D7F6385B1}"/>
    <cellStyle name="Normal" xfId="0" builtinId="0"/>
    <cellStyle name="Normal 13" xfId="6" xr:uid="{C4EA3995-A07B-4EE6-80B6-936ACD31E1B1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D4A9-4F19-48E5-8567-468D77718531}">
  <sheetPr>
    <pageSetUpPr fitToPage="1"/>
  </sheetPr>
  <dimension ref="A1:N38"/>
  <sheetViews>
    <sheetView tabSelected="1" showWhiteSpace="0" topLeftCell="B5" zoomScale="170" zoomScaleNormal="170" workbookViewId="0">
      <selection activeCell="J26" sqref="J26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41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47</v>
      </c>
      <c r="C4" s="1" t="s">
        <v>26</v>
      </c>
      <c r="D4" s="6"/>
      <c r="E4" s="6"/>
    </row>
    <row r="5" spans="1:14" x14ac:dyDescent="0.2">
      <c r="A5" s="6" t="s">
        <v>48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49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50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51</v>
      </c>
    </row>
    <row r="10" spans="1:14" s="13" customFormat="1" ht="32" x14ac:dyDescent="0.2">
      <c r="A10" s="11" t="s">
        <v>1</v>
      </c>
      <c r="B10" s="12" t="s">
        <v>52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53</v>
      </c>
    </row>
    <row r="12" spans="1:14" x14ac:dyDescent="0.2">
      <c r="A12" s="63" t="s">
        <v>30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16" thickBot="1" x14ac:dyDescent="0.25">
      <c r="A13" s="64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4" s="13" customFormat="1" ht="15" customHeight="1" x14ac:dyDescent="0.2">
      <c r="A14" s="65" t="s">
        <v>16</v>
      </c>
      <c r="B14" s="66" t="s">
        <v>2</v>
      </c>
      <c r="C14" s="71" t="s">
        <v>3</v>
      </c>
      <c r="D14" s="72"/>
      <c r="E14" s="67" t="s">
        <v>4</v>
      </c>
      <c r="F14" s="73"/>
      <c r="G14" s="74" t="s">
        <v>5</v>
      </c>
      <c r="H14" s="75"/>
      <c r="I14" s="69" t="s">
        <v>6</v>
      </c>
      <c r="J14" s="70"/>
      <c r="K14" s="67" t="s">
        <v>7</v>
      </c>
      <c r="L14" s="68"/>
    </row>
    <row r="15" spans="1:14" s="15" customFormat="1" x14ac:dyDescent="0.2">
      <c r="A15" s="65"/>
      <c r="B15" s="66"/>
      <c r="C15" s="24" t="s">
        <v>45</v>
      </c>
      <c r="D15" s="24" t="s">
        <v>8</v>
      </c>
      <c r="E15" s="25" t="s">
        <v>44</v>
      </c>
      <c r="F15" s="25" t="s">
        <v>8</v>
      </c>
      <c r="G15" s="26" t="s">
        <v>44</v>
      </c>
      <c r="H15" s="27" t="s">
        <v>8</v>
      </c>
      <c r="I15" s="28" t="s">
        <v>44</v>
      </c>
      <c r="J15" s="22" t="s">
        <v>8</v>
      </c>
      <c r="K15" s="22" t="s">
        <v>44</v>
      </c>
      <c r="L15" s="22" t="s">
        <v>8</v>
      </c>
    </row>
    <row r="16" spans="1:14" s="15" customFormat="1" ht="16" customHeight="1" x14ac:dyDescent="0.2">
      <c r="A16" s="56" t="s">
        <v>25</v>
      </c>
      <c r="B16" s="57" t="s">
        <v>54</v>
      </c>
      <c r="C16" s="30">
        <v>100</v>
      </c>
      <c r="D16" s="62">
        <v>650</v>
      </c>
      <c r="E16" s="55">
        <v>0</v>
      </c>
      <c r="F16" s="55">
        <v>0</v>
      </c>
      <c r="G16" s="26">
        <v>100</v>
      </c>
      <c r="H16" s="27">
        <f>G16*D16/100</f>
        <v>650</v>
      </c>
      <c r="I16" s="29">
        <f>E16+G16</f>
        <v>100</v>
      </c>
      <c r="J16" s="30">
        <f>F16+H16</f>
        <v>650</v>
      </c>
      <c r="K16" s="30">
        <f>C16-I16</f>
        <v>0</v>
      </c>
      <c r="L16" s="30">
        <f>D16-J16</f>
        <v>0</v>
      </c>
    </row>
    <row r="17" spans="1:14" s="15" customFormat="1" ht="45" x14ac:dyDescent="0.2">
      <c r="A17" s="56" t="s">
        <v>32</v>
      </c>
      <c r="B17" s="57" t="s">
        <v>65</v>
      </c>
      <c r="C17" s="30">
        <v>100</v>
      </c>
      <c r="D17" s="62">
        <v>6500</v>
      </c>
      <c r="E17" s="55">
        <v>0</v>
      </c>
      <c r="F17" s="55">
        <v>0</v>
      </c>
      <c r="G17" s="26">
        <v>80</v>
      </c>
      <c r="H17" s="27">
        <f>G17*D17/100</f>
        <v>5200</v>
      </c>
      <c r="I17" s="29">
        <f t="shared" ref="I17:I27" si="0">E17+G17</f>
        <v>80</v>
      </c>
      <c r="J17" s="30">
        <f t="shared" ref="J17:J27" si="1">F17+H17</f>
        <v>5200</v>
      </c>
      <c r="K17" s="30">
        <f t="shared" ref="K17:K27" si="2">C17-I17</f>
        <v>20</v>
      </c>
      <c r="L17" s="30">
        <f t="shared" ref="L17:L27" si="3">D17-J17</f>
        <v>1300</v>
      </c>
    </row>
    <row r="18" spans="1:14" s="15" customFormat="1" ht="31" x14ac:dyDescent="0.2">
      <c r="A18" s="56" t="s">
        <v>33</v>
      </c>
      <c r="B18" s="58" t="s">
        <v>55</v>
      </c>
      <c r="C18" s="30">
        <v>100</v>
      </c>
      <c r="D18" s="30">
        <v>32500</v>
      </c>
      <c r="E18" s="55">
        <v>0</v>
      </c>
      <c r="F18" s="55">
        <v>0</v>
      </c>
      <c r="G18" s="26">
        <v>90</v>
      </c>
      <c r="H18" s="27">
        <f t="shared" ref="H18:H27" si="4">G18*D18/100</f>
        <v>29250</v>
      </c>
      <c r="I18" s="29">
        <f t="shared" si="0"/>
        <v>90</v>
      </c>
      <c r="J18" s="30">
        <f t="shared" si="1"/>
        <v>29250</v>
      </c>
      <c r="K18" s="30">
        <f t="shared" si="2"/>
        <v>10</v>
      </c>
      <c r="L18" s="30">
        <f t="shared" si="3"/>
        <v>3250</v>
      </c>
    </row>
    <row r="19" spans="1:14" s="15" customFormat="1" ht="31" x14ac:dyDescent="0.2">
      <c r="A19" s="56" t="s">
        <v>34</v>
      </c>
      <c r="B19" s="58" t="s">
        <v>56</v>
      </c>
      <c r="C19" s="30">
        <v>100</v>
      </c>
      <c r="D19" s="30">
        <v>5200</v>
      </c>
      <c r="E19" s="55">
        <v>0</v>
      </c>
      <c r="F19" s="55">
        <v>0</v>
      </c>
      <c r="G19" s="26">
        <v>50</v>
      </c>
      <c r="H19" s="27">
        <f t="shared" si="4"/>
        <v>2600</v>
      </c>
      <c r="I19" s="29">
        <f t="shared" si="0"/>
        <v>50</v>
      </c>
      <c r="J19" s="30">
        <f t="shared" si="1"/>
        <v>2600</v>
      </c>
      <c r="K19" s="30">
        <f t="shared" si="2"/>
        <v>50</v>
      </c>
      <c r="L19" s="30">
        <f t="shared" si="3"/>
        <v>2600</v>
      </c>
    </row>
    <row r="20" spans="1:14" s="15" customFormat="1" ht="16" customHeight="1" x14ac:dyDescent="0.2">
      <c r="A20" s="56" t="s">
        <v>35</v>
      </c>
      <c r="B20" s="59" t="s">
        <v>57</v>
      </c>
      <c r="C20" s="30">
        <v>100</v>
      </c>
      <c r="D20" s="30">
        <v>1950</v>
      </c>
      <c r="E20" s="55">
        <v>0</v>
      </c>
      <c r="F20" s="55">
        <v>0</v>
      </c>
      <c r="G20" s="26">
        <v>50</v>
      </c>
      <c r="H20" s="27">
        <f t="shared" si="4"/>
        <v>975</v>
      </c>
      <c r="I20" s="29">
        <f t="shared" si="0"/>
        <v>50</v>
      </c>
      <c r="J20" s="30">
        <f t="shared" si="1"/>
        <v>975</v>
      </c>
      <c r="K20" s="30">
        <f t="shared" si="2"/>
        <v>50</v>
      </c>
      <c r="L20" s="30">
        <f t="shared" si="3"/>
        <v>975</v>
      </c>
    </row>
    <row r="21" spans="1:14" s="15" customFormat="1" ht="31" x14ac:dyDescent="0.2">
      <c r="A21" s="56" t="s">
        <v>36</v>
      </c>
      <c r="B21" s="60" t="s">
        <v>58</v>
      </c>
      <c r="C21" s="30">
        <v>100</v>
      </c>
      <c r="D21" s="30">
        <v>19500</v>
      </c>
      <c r="E21" s="55">
        <v>0</v>
      </c>
      <c r="F21" s="55">
        <v>0</v>
      </c>
      <c r="G21" s="26">
        <v>60</v>
      </c>
      <c r="H21" s="27">
        <f t="shared" si="4"/>
        <v>11700</v>
      </c>
      <c r="I21" s="29">
        <f t="shared" si="0"/>
        <v>60</v>
      </c>
      <c r="J21" s="30">
        <f t="shared" si="1"/>
        <v>11700</v>
      </c>
      <c r="K21" s="30">
        <f t="shared" si="2"/>
        <v>40</v>
      </c>
      <c r="L21" s="30">
        <f t="shared" si="3"/>
        <v>7800</v>
      </c>
    </row>
    <row r="22" spans="1:14" s="15" customFormat="1" ht="31" customHeight="1" x14ac:dyDescent="0.2">
      <c r="A22" s="56" t="s">
        <v>37</v>
      </c>
      <c r="B22" s="61" t="s">
        <v>59</v>
      </c>
      <c r="C22" s="30">
        <v>100</v>
      </c>
      <c r="D22" s="30">
        <v>28600</v>
      </c>
      <c r="E22" s="55">
        <v>0</v>
      </c>
      <c r="F22" s="55">
        <v>0</v>
      </c>
      <c r="G22" s="26"/>
      <c r="H22" s="27">
        <f>G22*D22/100</f>
        <v>0</v>
      </c>
      <c r="I22" s="29">
        <f t="shared" ref="I22" si="5">E22+G22</f>
        <v>0</v>
      </c>
      <c r="J22" s="30">
        <f t="shared" ref="J22" si="6">F22+H22</f>
        <v>0</v>
      </c>
      <c r="K22" s="30">
        <f t="shared" ref="K22" si="7">C22-I22</f>
        <v>100</v>
      </c>
      <c r="L22" s="30">
        <f t="shared" ref="L22" si="8">D22-J22</f>
        <v>28600</v>
      </c>
    </row>
    <row r="23" spans="1:14" s="15" customFormat="1" ht="44" customHeight="1" x14ac:dyDescent="0.2">
      <c r="A23" s="56" t="s">
        <v>38</v>
      </c>
      <c r="B23" s="61" t="s">
        <v>60</v>
      </c>
      <c r="C23" s="30">
        <v>100</v>
      </c>
      <c r="D23" s="30">
        <v>8190</v>
      </c>
      <c r="E23" s="55">
        <v>0</v>
      </c>
      <c r="F23" s="55">
        <v>0</v>
      </c>
      <c r="G23" s="26"/>
      <c r="H23" s="27">
        <f t="shared" si="4"/>
        <v>0</v>
      </c>
      <c r="I23" s="29">
        <f t="shared" si="0"/>
        <v>0</v>
      </c>
      <c r="J23" s="30">
        <f t="shared" si="1"/>
        <v>0</v>
      </c>
      <c r="K23" s="30">
        <f t="shared" si="2"/>
        <v>100</v>
      </c>
      <c r="L23" s="30">
        <f t="shared" si="3"/>
        <v>8190</v>
      </c>
    </row>
    <row r="24" spans="1:14" s="15" customFormat="1" ht="16" customHeight="1" x14ac:dyDescent="0.2">
      <c r="A24" s="56" t="s">
        <v>39</v>
      </c>
      <c r="B24" s="61" t="s">
        <v>61</v>
      </c>
      <c r="C24" s="30">
        <v>100</v>
      </c>
      <c r="D24" s="30">
        <v>1950</v>
      </c>
      <c r="E24" s="55">
        <v>0</v>
      </c>
      <c r="F24" s="55">
        <v>0</v>
      </c>
      <c r="G24" s="26"/>
      <c r="H24" s="27">
        <f t="shared" si="4"/>
        <v>0</v>
      </c>
      <c r="I24" s="29">
        <f t="shared" si="0"/>
        <v>0</v>
      </c>
      <c r="J24" s="30">
        <f t="shared" si="1"/>
        <v>0</v>
      </c>
      <c r="K24" s="30">
        <f t="shared" si="2"/>
        <v>100</v>
      </c>
      <c r="L24" s="30">
        <f t="shared" si="3"/>
        <v>1950</v>
      </c>
    </row>
    <row r="25" spans="1:14" s="15" customFormat="1" ht="16" x14ac:dyDescent="0.2">
      <c r="A25" s="56" t="s">
        <v>40</v>
      </c>
      <c r="B25" s="61" t="s">
        <v>62</v>
      </c>
      <c r="C25" s="30">
        <v>100</v>
      </c>
      <c r="D25" s="30">
        <v>1950</v>
      </c>
      <c r="E25" s="55">
        <v>0</v>
      </c>
      <c r="F25" s="55">
        <v>0</v>
      </c>
      <c r="G25" s="26"/>
      <c r="H25" s="27">
        <f t="shared" si="4"/>
        <v>0</v>
      </c>
      <c r="I25" s="29">
        <f t="shared" si="0"/>
        <v>0</v>
      </c>
      <c r="J25" s="30">
        <f t="shared" si="1"/>
        <v>0</v>
      </c>
      <c r="K25" s="30">
        <f t="shared" si="2"/>
        <v>100</v>
      </c>
      <c r="L25" s="30">
        <f t="shared" si="3"/>
        <v>1950</v>
      </c>
    </row>
    <row r="26" spans="1:14" s="15" customFormat="1" ht="46" customHeight="1" x14ac:dyDescent="0.2">
      <c r="A26" s="56" t="s">
        <v>42</v>
      </c>
      <c r="B26" s="61" t="s">
        <v>63</v>
      </c>
      <c r="C26" s="30">
        <v>100</v>
      </c>
      <c r="D26" s="30">
        <v>650</v>
      </c>
      <c r="E26" s="55">
        <v>0</v>
      </c>
      <c r="F26" s="55">
        <v>0</v>
      </c>
      <c r="G26" s="26">
        <v>100</v>
      </c>
      <c r="H26" s="27">
        <f t="shared" si="4"/>
        <v>650</v>
      </c>
      <c r="I26" s="29">
        <f t="shared" si="0"/>
        <v>100</v>
      </c>
      <c r="J26" s="30">
        <f t="shared" si="1"/>
        <v>650</v>
      </c>
      <c r="K26" s="30">
        <f t="shared" si="2"/>
        <v>0</v>
      </c>
      <c r="L26" s="30">
        <f t="shared" si="3"/>
        <v>0</v>
      </c>
    </row>
    <row r="27" spans="1:14" s="15" customFormat="1" ht="34" customHeight="1" thickBot="1" x14ac:dyDescent="0.25">
      <c r="A27" s="56" t="s">
        <v>43</v>
      </c>
      <c r="B27" s="61" t="s">
        <v>64</v>
      </c>
      <c r="C27" s="30">
        <v>100</v>
      </c>
      <c r="D27" s="30">
        <v>1950</v>
      </c>
      <c r="E27" s="55">
        <v>0</v>
      </c>
      <c r="F27" s="55">
        <v>0</v>
      </c>
      <c r="G27" s="31"/>
      <c r="H27" s="53">
        <f t="shared" si="4"/>
        <v>0</v>
      </c>
      <c r="I27" s="29">
        <f t="shared" si="0"/>
        <v>0</v>
      </c>
      <c r="J27" s="30">
        <f t="shared" si="1"/>
        <v>0</v>
      </c>
      <c r="K27" s="30">
        <f t="shared" si="2"/>
        <v>100</v>
      </c>
      <c r="L27" s="30">
        <f t="shared" si="3"/>
        <v>1950</v>
      </c>
    </row>
    <row r="28" spans="1:14" ht="16" thickBot="1" x14ac:dyDescent="0.25">
      <c r="A28" s="16"/>
      <c r="B28" s="17"/>
      <c r="C28" s="15"/>
      <c r="D28" s="18"/>
      <c r="E28" s="32"/>
      <c r="F28" s="33"/>
      <c r="G28" s="32"/>
      <c r="H28" s="32"/>
      <c r="I28" s="32"/>
      <c r="J28" s="32"/>
      <c r="K28" s="32"/>
      <c r="L28" s="32"/>
      <c r="M28" s="32"/>
      <c r="N28" s="34"/>
    </row>
    <row r="29" spans="1:14" x14ac:dyDescent="0.2">
      <c r="C29" s="35" t="s">
        <v>22</v>
      </c>
      <c r="D29" s="79">
        <f>SUM(D16:D27)</f>
        <v>109590</v>
      </c>
      <c r="E29" s="55"/>
      <c r="F29" s="55">
        <v>0</v>
      </c>
      <c r="G29" s="23"/>
      <c r="H29" s="36">
        <f>SUM(H16:H27)</f>
        <v>51025</v>
      </c>
      <c r="I29" s="37"/>
      <c r="J29" s="37">
        <f>SUM(J16:J27)</f>
        <v>51025</v>
      </c>
      <c r="K29" s="37"/>
      <c r="L29" s="37">
        <f>SUM(L16:L27)</f>
        <v>58565</v>
      </c>
    </row>
    <row r="30" spans="1:14" x14ac:dyDescent="0.2">
      <c r="C30" s="35" t="s">
        <v>46</v>
      </c>
      <c r="D30" s="38">
        <f>D31-D29</f>
        <v>24109.799999999988</v>
      </c>
      <c r="E30" s="55"/>
      <c r="F30" s="55">
        <v>0</v>
      </c>
      <c r="G30" s="26"/>
      <c r="H30" s="39">
        <f>H31-H29</f>
        <v>11225.5</v>
      </c>
      <c r="I30" s="40"/>
      <c r="J30" s="37">
        <f>J31-J29</f>
        <v>11225.5</v>
      </c>
      <c r="K30" s="37"/>
      <c r="L30" s="37">
        <f>L31-L29</f>
        <v>12884.300000000003</v>
      </c>
    </row>
    <row r="31" spans="1:14" ht="16" thickBot="1" x14ac:dyDescent="0.25">
      <c r="C31" s="35" t="s">
        <v>23</v>
      </c>
      <c r="D31" s="38">
        <f>D29*1.22</f>
        <v>133699.79999999999</v>
      </c>
      <c r="E31" s="55"/>
      <c r="F31" s="55">
        <v>0</v>
      </c>
      <c r="G31" s="31"/>
      <c r="H31" s="41">
        <f>H29*1.22</f>
        <v>62250.5</v>
      </c>
      <c r="I31" s="40"/>
      <c r="J31" s="37">
        <f>J29*1.22</f>
        <v>62250.5</v>
      </c>
      <c r="K31" s="37"/>
      <c r="L31" s="37">
        <f>L29*1.22</f>
        <v>71449.3</v>
      </c>
    </row>
    <row r="32" spans="1:14" x14ac:dyDescent="0.2">
      <c r="E32" s="42"/>
      <c r="F32" s="42"/>
      <c r="G32" s="43"/>
      <c r="H32" s="43"/>
      <c r="I32" s="44"/>
      <c r="J32" s="45"/>
      <c r="K32" s="45"/>
      <c r="L32" s="45"/>
      <c r="M32" s="45"/>
      <c r="N32" s="42"/>
    </row>
    <row r="33" spans="1:14" x14ac:dyDescent="0.2">
      <c r="E33" s="42"/>
      <c r="F33" s="42"/>
      <c r="G33" s="42"/>
      <c r="H33" s="42"/>
      <c r="I33" s="42"/>
      <c r="J33" s="42"/>
      <c r="K33" s="42"/>
      <c r="L33" s="42"/>
      <c r="M33" s="45"/>
      <c r="N33" s="42"/>
    </row>
    <row r="34" spans="1:14" x14ac:dyDescent="0.2">
      <c r="D34" s="46" t="s">
        <v>9</v>
      </c>
      <c r="E34" s="76" t="s">
        <v>66</v>
      </c>
      <c r="F34" s="76"/>
      <c r="G34" s="76"/>
      <c r="H34" s="42"/>
      <c r="I34" s="46" t="s">
        <v>10</v>
      </c>
      <c r="J34" s="76" t="s">
        <v>18</v>
      </c>
      <c r="K34" s="76"/>
      <c r="L34" s="76"/>
      <c r="M34" s="2"/>
    </row>
    <row r="35" spans="1:14" x14ac:dyDescent="0.2">
      <c r="A35" s="19"/>
      <c r="B35" s="19"/>
      <c r="C35" s="19"/>
      <c r="D35" s="46"/>
      <c r="E35" s="78" t="s">
        <v>31</v>
      </c>
      <c r="F35" s="78"/>
      <c r="G35" s="78"/>
      <c r="H35" s="47"/>
      <c r="I35" s="44"/>
      <c r="J35" s="77" t="s">
        <v>31</v>
      </c>
      <c r="K35" s="77"/>
      <c r="L35" s="77"/>
      <c r="M35" s="2"/>
    </row>
    <row r="36" spans="1:14" x14ac:dyDescent="0.2">
      <c r="B36" s="20"/>
      <c r="C36" s="5"/>
      <c r="D36" s="46"/>
      <c r="E36" s="78" t="s">
        <v>24</v>
      </c>
      <c r="F36" s="78"/>
      <c r="G36" s="78"/>
      <c r="H36" s="48"/>
      <c r="I36" s="44"/>
      <c r="J36" s="78" t="s">
        <v>24</v>
      </c>
      <c r="K36" s="78"/>
      <c r="L36" s="78"/>
      <c r="M36" s="2"/>
    </row>
    <row r="37" spans="1:14" x14ac:dyDescent="0.2">
      <c r="B37" s="20"/>
      <c r="C37" s="5"/>
      <c r="D37" s="46"/>
      <c r="E37" s="54"/>
      <c r="F37" s="54"/>
      <c r="G37" s="54"/>
      <c r="H37" s="48"/>
      <c r="I37" s="44"/>
      <c r="J37" s="54"/>
      <c r="K37" s="54"/>
      <c r="L37" s="54"/>
      <c r="M37" s="2"/>
    </row>
    <row r="38" spans="1:14" x14ac:dyDescent="0.2">
      <c r="B38" s="5"/>
      <c r="C38" s="5"/>
      <c r="E38" s="49"/>
      <c r="F38" s="49"/>
      <c r="G38" s="50"/>
      <c r="H38" s="51"/>
      <c r="I38" s="52"/>
      <c r="J38" s="52"/>
      <c r="K38" s="42"/>
      <c r="L38" s="42"/>
      <c r="M38" s="42"/>
      <c r="N38" s="42"/>
    </row>
  </sheetData>
  <mergeCells count="15">
    <mergeCell ref="J34:L34"/>
    <mergeCell ref="J35:L35"/>
    <mergeCell ref="J36:L36"/>
    <mergeCell ref="E34:G34"/>
    <mergeCell ref="E36:G36"/>
    <mergeCell ref="E35:G35"/>
    <mergeCell ref="A12:N12"/>
    <mergeCell ref="A13:N13"/>
    <mergeCell ref="A14:A15"/>
    <mergeCell ref="B14:B15"/>
    <mergeCell ref="K14:L14"/>
    <mergeCell ref="I14:J14"/>
    <mergeCell ref="C14:D14"/>
    <mergeCell ref="E14:F14"/>
    <mergeCell ref="G14:H14"/>
  </mergeCells>
  <phoneticPr fontId="5" type="noConversion"/>
  <hyperlinks>
    <hyperlink ref="D8" r:id="rId1" xr:uid="{4236237B-9DB2-48FE-9940-999F3488DF01}"/>
    <hyperlink ref="B8" r:id="rId2" xr:uid="{FD667C74-A8E0-D545-BB09-BB521E14E87A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AKT_1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Sten Karro</cp:lastModifiedBy>
  <cp:lastPrinted>2024-08-28T20:44:21Z</cp:lastPrinted>
  <dcterms:created xsi:type="dcterms:W3CDTF">2014-09-30T12:48:01Z</dcterms:created>
  <dcterms:modified xsi:type="dcterms:W3CDTF">2024-08-28T21:43:23Z</dcterms:modified>
</cp:coreProperties>
</file>